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F:\WXMSG\WeChat Files\wxid_ycrbw8nukod822\FileStorage\File\2022-05\"/>
    </mc:Choice>
  </mc:AlternateContent>
  <xr:revisionPtr revIDLastSave="0" documentId="13_ncr:1_{B3F1036C-EF2E-4E4A-A7D8-FEE2038467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1" l="1"/>
  <c r="B9" i="1"/>
  <c r="B25" i="1"/>
  <c r="D25" i="1" s="1"/>
  <c r="E4" i="1"/>
  <c r="B24" i="1" s="1"/>
  <c r="B15" i="1"/>
  <c r="C15" i="1" s="1"/>
  <c r="D15" i="1" s="1"/>
  <c r="E8" i="1"/>
  <c r="D24" i="1" l="1"/>
  <c r="B26" i="1"/>
  <c r="B16" i="1"/>
  <c r="B17" i="1" s="1"/>
  <c r="C16" i="1" l="1"/>
  <c r="D16" i="1"/>
  <c r="D17" i="1" s="1"/>
  <c r="E13" i="1" s="1"/>
  <c r="C17" i="1"/>
  <c r="D18" i="1" l="1"/>
</calcChain>
</file>

<file path=xl/sharedStrings.xml><?xml version="1.0" encoding="utf-8"?>
<sst xmlns="http://schemas.openxmlformats.org/spreadsheetml/2006/main" count="64" uniqueCount="55">
  <si>
    <t>视频数量</t>
    <phoneticPr fontId="1" type="noConversion"/>
  </si>
  <si>
    <t>每个视频时长（分钟）</t>
    <phoneticPr fontId="1" type="noConversion"/>
  </si>
  <si>
    <t>存储费用</t>
    <phoneticPr fontId="1" type="noConversion"/>
  </si>
  <si>
    <t>流量费用</t>
    <phoneticPr fontId="1" type="noConversion"/>
  </si>
  <si>
    <t>转码费用</t>
    <phoneticPr fontId="1" type="noConversion"/>
  </si>
  <si>
    <t>单价</t>
    <phoneticPr fontId="1" type="noConversion"/>
  </si>
  <si>
    <t>年价格</t>
    <phoneticPr fontId="1" type="noConversion"/>
  </si>
  <si>
    <t>每个视频大小G</t>
    <phoneticPr fontId="1" type="noConversion"/>
  </si>
  <si>
    <t>视频每天观看次数</t>
    <phoneticPr fontId="1" type="noConversion"/>
  </si>
  <si>
    <t>0.12元/G/月</t>
  </si>
  <si>
    <t>计费方式</t>
    <phoneticPr fontId="1" type="noConversion"/>
  </si>
  <si>
    <t>标清（手机端）</t>
    <phoneticPr fontId="1" type="noConversion"/>
  </si>
  <si>
    <t>高清（PC端）</t>
    <phoneticPr fontId="1" type="noConversion"/>
  </si>
  <si>
    <t>存储单价×存储量</t>
  </si>
  <si>
    <t>存储单价</t>
    <phoneticPr fontId="1" type="noConversion"/>
  </si>
  <si>
    <t>元/GB</t>
  </si>
  <si>
    <t>月流量GB</t>
    <phoneticPr fontId="1" type="noConversion"/>
  </si>
  <si>
    <t>年流量GB</t>
    <phoneticPr fontId="1" type="noConversion"/>
  </si>
  <si>
    <t>转码单价</t>
    <phoneticPr fontId="1" type="noConversion"/>
  </si>
  <si>
    <t>转码单价×转码时长</t>
  </si>
  <si>
    <t>高清转码时长（分钟）</t>
    <phoneticPr fontId="1" type="noConversion"/>
  </si>
  <si>
    <t>标清转码时长（分钟）</t>
    <phoneticPr fontId="1" type="noConversion"/>
  </si>
  <si>
    <t>费用</t>
    <phoneticPr fontId="1" type="noConversion"/>
  </si>
  <si>
    <t>元/分钟</t>
  </si>
  <si>
    <t>标清（LD）</t>
    <phoneticPr fontId="1" type="noConversion"/>
  </si>
  <si>
    <t>高清（SD）</t>
    <phoneticPr fontId="1" type="noConversion"/>
  </si>
  <si>
    <t>日流量GB</t>
    <phoneticPr fontId="1" type="noConversion"/>
  </si>
  <si>
    <t>费用小计</t>
    <phoneticPr fontId="1" type="noConversion"/>
  </si>
  <si>
    <t>流量合计</t>
    <phoneticPr fontId="1" type="noConversion"/>
  </si>
  <si>
    <t>视频存储包</t>
    <phoneticPr fontId="1" type="noConversion"/>
  </si>
  <si>
    <t>50G</t>
    <phoneticPr fontId="1" type="noConversion"/>
  </si>
  <si>
    <t>100G</t>
    <phoneticPr fontId="1" type="noConversion"/>
  </si>
  <si>
    <t>500G</t>
    <phoneticPr fontId="1" type="noConversion"/>
  </si>
  <si>
    <t>流量包</t>
    <phoneticPr fontId="1" type="noConversion"/>
  </si>
  <si>
    <t>1T</t>
    <phoneticPr fontId="1" type="noConversion"/>
  </si>
  <si>
    <t>5T</t>
    <phoneticPr fontId="1" type="noConversion"/>
  </si>
  <si>
    <t>10T</t>
    <phoneticPr fontId="1" type="noConversion"/>
  </si>
  <si>
    <t>50T</t>
    <phoneticPr fontId="1" type="noConversion"/>
  </si>
  <si>
    <t>200T</t>
    <phoneticPr fontId="1" type="noConversion"/>
  </si>
  <si>
    <t>1P</t>
    <phoneticPr fontId="1" type="noConversion"/>
  </si>
  <si>
    <t>转码包</t>
    <phoneticPr fontId="1" type="noConversion"/>
  </si>
  <si>
    <t>总计</t>
    <phoneticPr fontId="1" type="noConversion"/>
  </si>
  <si>
    <t>50分钟</t>
    <phoneticPr fontId="1" type="noConversion"/>
  </si>
  <si>
    <t>5000分钟</t>
    <phoneticPr fontId="1" type="noConversion"/>
  </si>
  <si>
    <t>10万分钟</t>
    <phoneticPr fontId="1" type="noConversion"/>
  </si>
  <si>
    <t>2分钟</t>
    <phoneticPr fontId="1" type="noConversion"/>
  </si>
  <si>
    <t>50万分钟</t>
    <phoneticPr fontId="1" type="noConversion"/>
  </si>
  <si>
    <t>100万分钟</t>
    <phoneticPr fontId="1" type="noConversion"/>
  </si>
  <si>
    <t>200万分钟</t>
    <phoneticPr fontId="1" type="noConversion"/>
  </si>
  <si>
    <t>流量单价×（观看次数×视频时长×视频码率大小）/8（byte）移动端和PC端分开计算</t>
    <phoneticPr fontId="1" type="noConversion"/>
  </si>
  <si>
    <t>这个自己算吧</t>
    <phoneticPr fontId="1" type="noConversion"/>
  </si>
  <si>
    <t>存储量</t>
    <phoneticPr fontId="1" type="noConversion"/>
  </si>
  <si>
    <t>移动端标清流量</t>
    <phoneticPr fontId="1" type="noConversion"/>
  </si>
  <si>
    <t>PC端高清流量</t>
    <phoneticPr fontId="1" type="noConversion"/>
  </si>
  <si>
    <t>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</si>
</sst>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"/>
  <sheetViews>
    <sheetView tabSelected="1" workbookViewId="0">
      <selection activeCell="P24" sqref="P24"/>
    </sheetView>
  </sheetViews>
  <sheetFormatPr defaultRowHeight="14.25" x14ac:dyDescent="0.2"/>
  <cols>
    <col min="1" max="1" width="21.75" customWidth="1"/>
    <col min="2" max="2" width="21" customWidth="1"/>
    <col min="3" max="3" width="21.75" customWidth="1"/>
    <col min="4" max="4" width="17" customWidth="1"/>
    <col min="5" max="5" width="19.875" customWidth="1"/>
    <col min="8" max="8" width="11.25" customWidth="1"/>
  </cols>
  <sheetData>
    <row r="1" spans="1:17" ht="20.100000000000001" customHeight="1" x14ac:dyDescent="0.2">
      <c r="A1" s="11" t="s">
        <v>0</v>
      </c>
      <c r="B1" s="11" t="s">
        <v>1</v>
      </c>
      <c r="C1" s="11" t="s">
        <v>7</v>
      </c>
      <c r="D1" s="11" t="s">
        <v>8</v>
      </c>
      <c r="E1" s="1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ht="20.100000000000001" customHeight="1" x14ac:dyDescent="0.2">
      <c r="A2" s="9">
        <v>16</v>
      </c>
      <c r="B2" s="9">
        <v>120</v>
      </c>
      <c r="C2" s="9">
        <v>1</v>
      </c>
      <c r="D2" s="10">
        <v>1000</v>
      </c>
      <c r="E2" s="10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7" ht="20.100000000000001" customHeight="1" x14ac:dyDescent="0.2">
      <c r="A3" s="1"/>
      <c r="B3" s="1"/>
      <c r="C3" s="1"/>
      <c r="D3" s="11" t="s">
        <v>11</v>
      </c>
      <c r="E3" s="11" t="s">
        <v>12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7" ht="20.100000000000001" customHeight="1" x14ac:dyDescent="0.2">
      <c r="A4" s="1"/>
      <c r="B4" s="1"/>
      <c r="C4" s="1"/>
      <c r="D4" s="9">
        <v>100</v>
      </c>
      <c r="E4" s="3">
        <f>D2-D4</f>
        <v>900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7" ht="20.100000000000001" customHeight="1" x14ac:dyDescent="0.2">
      <c r="A5" s="2"/>
      <c r="B5" s="2"/>
      <c r="C5" s="2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7" ht="20.100000000000001" customHeight="1" x14ac:dyDescent="0.2">
      <c r="A6" s="6" t="s">
        <v>2</v>
      </c>
      <c r="B6" s="6"/>
      <c r="C6" s="6"/>
      <c r="D6" s="6"/>
      <c r="E6" s="6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7" ht="20.100000000000001" customHeight="1" x14ac:dyDescent="0.2">
      <c r="A7" s="11" t="s">
        <v>10</v>
      </c>
      <c r="B7" s="2" t="s">
        <v>13</v>
      </c>
      <c r="C7" s="11" t="s">
        <v>51</v>
      </c>
      <c r="D7" s="13">
        <f>C2*A2</f>
        <v>16</v>
      </c>
      <c r="E7" s="11" t="s">
        <v>27</v>
      </c>
      <c r="F7" s="1"/>
      <c r="G7" s="1"/>
      <c r="H7" s="5" t="s">
        <v>29</v>
      </c>
      <c r="I7" s="1" t="s">
        <v>30</v>
      </c>
      <c r="J7" s="1" t="s">
        <v>31</v>
      </c>
      <c r="K7" s="1" t="s">
        <v>32</v>
      </c>
      <c r="L7" s="1"/>
      <c r="M7" s="1"/>
      <c r="N7" s="1"/>
      <c r="O7" s="1"/>
      <c r="P7" s="1"/>
    </row>
    <row r="8" spans="1:17" ht="20.100000000000001" customHeight="1" x14ac:dyDescent="0.2">
      <c r="A8" s="11" t="s">
        <v>14</v>
      </c>
      <c r="B8" s="2" t="s">
        <v>9</v>
      </c>
      <c r="C8" s="2"/>
      <c r="D8" s="2"/>
      <c r="E8" s="4">
        <f>B9</f>
        <v>23.04</v>
      </c>
      <c r="F8" s="1"/>
      <c r="G8" s="1"/>
      <c r="H8" s="5"/>
      <c r="I8" s="8">
        <v>54</v>
      </c>
      <c r="J8" s="1">
        <v>69.3</v>
      </c>
      <c r="K8" s="1">
        <v>432.54</v>
      </c>
      <c r="L8" s="1" t="s">
        <v>54</v>
      </c>
      <c r="M8" s="1"/>
      <c r="N8" s="1"/>
      <c r="O8" s="1"/>
      <c r="P8" s="1"/>
    </row>
    <row r="9" spans="1:17" ht="20.100000000000001" customHeight="1" x14ac:dyDescent="0.2">
      <c r="A9" s="11" t="s">
        <v>6</v>
      </c>
      <c r="B9" s="2">
        <f>0.12*A2*C2*12</f>
        <v>23.04</v>
      </c>
      <c r="C9" s="2"/>
      <c r="D9" s="2"/>
      <c r="E9" s="4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7" ht="20.100000000000001" customHeight="1" x14ac:dyDescent="0.2">
      <c r="A10" s="2"/>
      <c r="B10" s="2"/>
      <c r="C10" s="2"/>
      <c r="D10" s="2"/>
      <c r="E10" s="2"/>
      <c r="F10" s="1"/>
      <c r="G10" s="1"/>
    </row>
    <row r="11" spans="1:17" ht="20.100000000000001" customHeight="1" x14ac:dyDescent="0.2">
      <c r="A11" s="6" t="s">
        <v>3</v>
      </c>
      <c r="B11" s="6"/>
      <c r="C11" s="6"/>
      <c r="D11" s="6"/>
      <c r="E11" s="6"/>
      <c r="F11" s="1"/>
      <c r="G11" s="1"/>
    </row>
    <row r="12" spans="1:17" ht="20.100000000000001" customHeight="1" x14ac:dyDescent="0.2">
      <c r="A12" s="11" t="s">
        <v>5</v>
      </c>
      <c r="B12" s="2">
        <v>0.24</v>
      </c>
      <c r="C12" s="2" t="s">
        <v>15</v>
      </c>
      <c r="D12" s="2"/>
      <c r="E12" s="2" t="s">
        <v>27</v>
      </c>
      <c r="F12" s="1"/>
      <c r="G12" s="1"/>
      <c r="H12" s="5" t="s">
        <v>33</v>
      </c>
      <c r="I12" s="1" t="s">
        <v>31</v>
      </c>
      <c r="J12" s="8" t="s">
        <v>32</v>
      </c>
      <c r="K12" s="8" t="s">
        <v>34</v>
      </c>
      <c r="L12" s="8" t="s">
        <v>35</v>
      </c>
      <c r="M12" s="8" t="s">
        <v>36</v>
      </c>
      <c r="N12" s="8" t="s">
        <v>37</v>
      </c>
      <c r="O12" s="8" t="s">
        <v>38</v>
      </c>
      <c r="P12" s="8" t="s">
        <v>39</v>
      </c>
    </row>
    <row r="13" spans="1:17" ht="20.100000000000001" customHeight="1" x14ac:dyDescent="0.2">
      <c r="A13" s="11" t="s">
        <v>10</v>
      </c>
      <c r="B13" s="7" t="s">
        <v>49</v>
      </c>
      <c r="C13" s="7"/>
      <c r="D13" s="7"/>
      <c r="E13" s="4" t="str">
        <f>D17*B12&amp;"元/年"</f>
        <v>111974.4元/年</v>
      </c>
      <c r="F13" s="1"/>
      <c r="G13" s="1"/>
      <c r="H13" s="5"/>
      <c r="I13" s="1">
        <v>17</v>
      </c>
      <c r="J13" s="8">
        <v>57</v>
      </c>
      <c r="K13" s="8">
        <v>153</v>
      </c>
      <c r="L13" s="8">
        <v>765</v>
      </c>
      <c r="M13" s="8">
        <v>1530</v>
      </c>
      <c r="N13" s="8">
        <v>7225</v>
      </c>
      <c r="O13" s="8">
        <v>18530</v>
      </c>
      <c r="P13" s="8">
        <v>85000</v>
      </c>
      <c r="Q13" s="1" t="s">
        <v>54</v>
      </c>
    </row>
    <row r="14" spans="1:17" ht="20.100000000000001" customHeight="1" x14ac:dyDescent="0.2">
      <c r="A14" s="2"/>
      <c r="B14" s="11" t="s">
        <v>26</v>
      </c>
      <c r="C14" s="11" t="s">
        <v>16</v>
      </c>
      <c r="D14" s="11" t="s">
        <v>17</v>
      </c>
      <c r="E14" s="4"/>
      <c r="F14" s="1"/>
      <c r="G14" s="1"/>
      <c r="P14" s="8"/>
    </row>
    <row r="15" spans="1:17" ht="20.100000000000001" customHeight="1" x14ac:dyDescent="0.2">
      <c r="A15" s="11" t="s">
        <v>52</v>
      </c>
      <c r="B15" s="2">
        <f>D4*0.0009*B2*60/8</f>
        <v>80.999999999999986</v>
      </c>
      <c r="C15" s="2">
        <f>B15*30</f>
        <v>2429.9999999999995</v>
      </c>
      <c r="D15" s="2">
        <f>C15*12</f>
        <v>29159.999999999993</v>
      </c>
      <c r="E15" s="4"/>
      <c r="F15" s="1"/>
      <c r="G15" s="1"/>
      <c r="H15" s="1"/>
      <c r="I15" s="1"/>
      <c r="J15" s="8"/>
      <c r="K15" s="8"/>
      <c r="L15" s="8"/>
      <c r="M15" s="8"/>
      <c r="N15" s="8"/>
      <c r="O15" s="8"/>
      <c r="P15" s="8"/>
    </row>
    <row r="16" spans="1:17" ht="20.100000000000001" customHeight="1" x14ac:dyDescent="0.2">
      <c r="A16" s="11" t="s">
        <v>53</v>
      </c>
      <c r="B16" s="2">
        <f>E4*0.0015*B2*60/8</f>
        <v>1215</v>
      </c>
      <c r="C16" s="2">
        <f>B16*30</f>
        <v>36450</v>
      </c>
      <c r="D16" s="2">
        <f>C16*12</f>
        <v>437400</v>
      </c>
      <c r="E16" s="4"/>
      <c r="F16" s="1"/>
      <c r="G16" s="1"/>
      <c r="H16" s="1"/>
      <c r="I16" s="1"/>
      <c r="J16" s="8"/>
      <c r="K16" s="8"/>
      <c r="L16" s="8"/>
      <c r="M16" s="8"/>
      <c r="N16" s="8"/>
      <c r="O16" s="8"/>
      <c r="P16" s="8"/>
    </row>
    <row r="17" spans="1:16" ht="20.100000000000001" customHeight="1" x14ac:dyDescent="0.2">
      <c r="A17" s="11" t="s">
        <v>28</v>
      </c>
      <c r="B17" s="2">
        <f>B15+B16</f>
        <v>1296</v>
      </c>
      <c r="C17" s="2">
        <f t="shared" ref="C17:D17" si="0">C15+C16</f>
        <v>38880</v>
      </c>
      <c r="D17" s="2">
        <f t="shared" si="0"/>
        <v>466560</v>
      </c>
      <c r="E17" s="4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20.100000000000001" customHeight="1" x14ac:dyDescent="0.2">
      <c r="A18" s="2"/>
      <c r="B18" s="2"/>
      <c r="C18" s="2"/>
      <c r="D18" s="13" t="str">
        <f>(D17/1024)&amp;"T"</f>
        <v>455.625T</v>
      </c>
      <c r="E18" s="2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20.100000000000001" customHeight="1" x14ac:dyDescent="0.2">
      <c r="A19" s="2"/>
      <c r="B19" s="2"/>
      <c r="C19" s="2"/>
      <c r="D19" s="2"/>
      <c r="E19" s="2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20.100000000000001" customHeight="1" x14ac:dyDescent="0.2">
      <c r="A20" s="6" t="s">
        <v>4</v>
      </c>
      <c r="B20" s="6"/>
      <c r="C20" s="6"/>
      <c r="D20" s="6"/>
      <c r="E20" s="6"/>
      <c r="F20" s="1"/>
      <c r="G20" s="1"/>
      <c r="H20" s="5" t="s">
        <v>40</v>
      </c>
      <c r="I20" s="1" t="s">
        <v>42</v>
      </c>
      <c r="J20" s="8" t="s">
        <v>43</v>
      </c>
      <c r="K20" s="8" t="s">
        <v>45</v>
      </c>
      <c r="L20" s="8" t="s">
        <v>44</v>
      </c>
      <c r="M20" s="8" t="s">
        <v>46</v>
      </c>
      <c r="N20" s="8" t="s">
        <v>47</v>
      </c>
      <c r="O20" s="8" t="s">
        <v>48</v>
      </c>
      <c r="P20" s="1"/>
    </row>
    <row r="21" spans="1:16" ht="20.100000000000001" customHeight="1" x14ac:dyDescent="0.2">
      <c r="A21" s="12" t="s">
        <v>18</v>
      </c>
      <c r="B21" s="2" t="s">
        <v>24</v>
      </c>
      <c r="C21" s="2">
        <v>2.1700000000000001E-2</v>
      </c>
      <c r="D21" s="2" t="s">
        <v>23</v>
      </c>
      <c r="E21" s="11" t="s">
        <v>27</v>
      </c>
      <c r="F21" s="1"/>
      <c r="G21" s="1"/>
      <c r="H21" s="5"/>
      <c r="I21" s="1">
        <v>1.08</v>
      </c>
      <c r="J21" s="8">
        <v>52</v>
      </c>
      <c r="K21" s="8">
        <v>243.2</v>
      </c>
      <c r="L21" s="8">
        <v>1041.5999999999999</v>
      </c>
      <c r="M21" s="8">
        <v>4340</v>
      </c>
      <c r="N21" s="8">
        <v>6944</v>
      </c>
      <c r="O21" s="8">
        <v>12152</v>
      </c>
      <c r="P21" s="1" t="s">
        <v>54</v>
      </c>
    </row>
    <row r="22" spans="1:16" ht="20.100000000000001" customHeight="1" x14ac:dyDescent="0.2">
      <c r="A22" s="12"/>
      <c r="B22" s="2" t="s">
        <v>25</v>
      </c>
      <c r="C22" s="2">
        <v>3.2599999999999997E-2</v>
      </c>
      <c r="D22" s="2" t="s">
        <v>23</v>
      </c>
      <c r="E22" s="4" t="s">
        <v>50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20.100000000000001" customHeight="1" x14ac:dyDescent="0.2">
      <c r="A23" s="11" t="s">
        <v>10</v>
      </c>
      <c r="B23" s="2" t="s">
        <v>19</v>
      </c>
      <c r="C23" s="2"/>
      <c r="D23" s="11" t="s">
        <v>22</v>
      </c>
      <c r="E23" s="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20.100000000000001" customHeight="1" x14ac:dyDescent="0.2">
      <c r="A24" s="11" t="s">
        <v>20</v>
      </c>
      <c r="B24" s="2">
        <f>E4*B2</f>
        <v>108000</v>
      </c>
      <c r="C24" s="2"/>
      <c r="D24" s="2" t="str">
        <f>B24*C22&amp;"元/天"</f>
        <v>3520.8元/天</v>
      </c>
      <c r="E24" s="4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20.100000000000001" customHeight="1" x14ac:dyDescent="0.2">
      <c r="A25" s="11" t="s">
        <v>21</v>
      </c>
      <c r="B25" s="2">
        <f>D4*B2</f>
        <v>12000</v>
      </c>
      <c r="C25" s="2"/>
      <c r="D25" s="2" t="str">
        <f>B25*C21&amp;"元/天"</f>
        <v>260.4元/天</v>
      </c>
      <c r="E25" s="4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20.100000000000001" customHeight="1" x14ac:dyDescent="0.2">
      <c r="A26" s="11" t="s">
        <v>41</v>
      </c>
      <c r="B26" s="13" t="str">
        <f>(B24+B25)&amp;"分钟/天"</f>
        <v>120000分钟/天</v>
      </c>
      <c r="C26" s="2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20.100000000000001" customHeight="1" x14ac:dyDescent="0.2">
      <c r="A27" s="2"/>
      <c r="B27" s="2"/>
      <c r="C27" s="2"/>
      <c r="D27" s="2"/>
      <c r="E27" s="2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20.10000000000000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</sheetData>
  <mergeCells count="12">
    <mergeCell ref="A21:A22"/>
    <mergeCell ref="D2:E2"/>
    <mergeCell ref="A6:E6"/>
    <mergeCell ref="A11:E11"/>
    <mergeCell ref="A20:E20"/>
    <mergeCell ref="B13:D13"/>
    <mergeCell ref="E22:E25"/>
    <mergeCell ref="E13:E17"/>
    <mergeCell ref="E8:E9"/>
    <mergeCell ref="H7:H8"/>
    <mergeCell ref="H12:H13"/>
    <mergeCell ref="H20:H2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dcterms:created xsi:type="dcterms:W3CDTF">2015-06-05T18:19:34Z</dcterms:created>
  <dcterms:modified xsi:type="dcterms:W3CDTF">2022-05-19T04:11:36Z</dcterms:modified>
</cp:coreProperties>
</file>